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CARP 2021\01 - GGARP 2021\01 - ATAS - 2021\ATA 012-2021 - PREGÃO 011-2021 - RP BANDEIRAS\"/>
    </mc:Choice>
  </mc:AlternateContent>
  <bookViews>
    <workbookView xWindow="0" yWindow="0" windowWidth="28800" windowHeight="12435"/>
  </bookViews>
  <sheets>
    <sheet name="page 1" sheetId="1" r:id="rId1"/>
    <sheet name="Plan1" sheetId="2" r:id="rId2"/>
  </sheets>
  <definedNames>
    <definedName name="_xlnm.Print_Area" localSheetId="0">'page 1'!$A$1:$Q$37</definedName>
    <definedName name="_xlnm.Print_Titles" localSheetId="0">'page 1'!$A:$E</definedName>
  </definedNames>
  <calcPr calcId="152511"/>
</workbook>
</file>

<file path=xl/calcChain.xml><?xml version="1.0" encoding="utf-8"?>
<calcChain xmlns="http://schemas.openxmlformats.org/spreadsheetml/2006/main">
  <c r="F35" i="1" l="1"/>
  <c r="G35" i="1"/>
  <c r="H35" i="1"/>
  <c r="I35" i="1"/>
  <c r="J35" i="1"/>
  <c r="K35" i="1"/>
  <c r="L35" i="1"/>
  <c r="M35" i="1"/>
  <c r="N35" i="1"/>
  <c r="O35" i="1"/>
  <c r="R37" i="1"/>
  <c r="F34" i="1"/>
  <c r="G34" i="1"/>
  <c r="H34" i="1"/>
  <c r="I34" i="1"/>
  <c r="J34" i="1"/>
  <c r="K34" i="1"/>
  <c r="L34" i="1"/>
  <c r="M34" i="1"/>
  <c r="N34" i="1"/>
  <c r="O34" i="1"/>
  <c r="P34" i="1"/>
  <c r="Q37" i="1"/>
  <c r="P37" i="1"/>
  <c r="O37" i="1"/>
  <c r="N37" i="1"/>
  <c r="M37" i="1"/>
  <c r="L37" i="1"/>
  <c r="K37" i="1"/>
  <c r="J37" i="1"/>
  <c r="I37" i="1"/>
  <c r="H37" i="1"/>
  <c r="G37" i="1"/>
  <c r="F37" i="1"/>
  <c r="O36" i="1"/>
  <c r="N36" i="1"/>
  <c r="M36" i="1"/>
  <c r="L36" i="1"/>
  <c r="K36" i="1"/>
  <c r="J36" i="1"/>
  <c r="H36" i="1"/>
  <c r="G36" i="1"/>
  <c r="F36" i="1"/>
  <c r="P6" i="1"/>
  <c r="P7" i="1" s="1"/>
  <c r="P17" i="1"/>
  <c r="P35" i="1" s="1"/>
  <c r="R35" i="1" s="1"/>
  <c r="P18" i="1" l="1"/>
  <c r="P36" i="1" s="1"/>
  <c r="O33" i="1" l="1"/>
  <c r="M32" i="1"/>
  <c r="M33" i="1" s="1"/>
  <c r="L32" i="1"/>
  <c r="L33" i="1" s="1"/>
  <c r="K32" i="1"/>
  <c r="J32" i="1"/>
  <c r="J33" i="1" s="1"/>
  <c r="H32" i="1"/>
  <c r="H33" i="1" s="1"/>
  <c r="G32" i="1"/>
  <c r="F32" i="1"/>
  <c r="Q31" i="1"/>
  <c r="Q29" i="1"/>
  <c r="O28" i="1"/>
  <c r="N28" i="1"/>
  <c r="M28" i="1"/>
  <c r="L28" i="1"/>
  <c r="K28" i="1"/>
  <c r="J28" i="1"/>
  <c r="I28" i="1"/>
  <c r="H28" i="1"/>
  <c r="G28" i="1"/>
  <c r="F28" i="1"/>
  <c r="Q27" i="1"/>
  <c r="Q28" i="1" s="1"/>
  <c r="O26" i="1"/>
  <c r="N26" i="1"/>
  <c r="M26" i="1"/>
  <c r="L26" i="1"/>
  <c r="K26" i="1"/>
  <c r="J26" i="1"/>
  <c r="I26" i="1"/>
  <c r="H26" i="1"/>
  <c r="G26" i="1"/>
  <c r="F26" i="1"/>
  <c r="Q25" i="1"/>
  <c r="O24" i="1"/>
  <c r="N24" i="1"/>
  <c r="M24" i="1"/>
  <c r="L24" i="1"/>
  <c r="K24" i="1"/>
  <c r="J24" i="1"/>
  <c r="I24" i="1"/>
  <c r="H24" i="1"/>
  <c r="G24" i="1"/>
  <c r="F24" i="1"/>
  <c r="Q23" i="1"/>
  <c r="O22" i="1"/>
  <c r="N22" i="1"/>
  <c r="M22" i="1"/>
  <c r="L22" i="1"/>
  <c r="K22" i="1"/>
  <c r="J22" i="1"/>
  <c r="I22" i="1"/>
  <c r="H22" i="1"/>
  <c r="G22" i="1"/>
  <c r="F22" i="1"/>
  <c r="Q21" i="1"/>
  <c r="O20" i="1"/>
  <c r="N20" i="1"/>
  <c r="M20" i="1"/>
  <c r="L20" i="1"/>
  <c r="K20" i="1"/>
  <c r="J20" i="1"/>
  <c r="I20" i="1"/>
  <c r="H20" i="1"/>
  <c r="G20" i="1"/>
  <c r="F20" i="1"/>
  <c r="Q19" i="1"/>
  <c r="O18" i="1"/>
  <c r="N18" i="1"/>
  <c r="M17" i="1"/>
  <c r="M18" i="1" s="1"/>
  <c r="L17" i="1"/>
  <c r="L18" i="1" s="1"/>
  <c r="K17" i="1"/>
  <c r="K18" i="1" s="1"/>
  <c r="J17" i="1"/>
  <c r="J18" i="1" s="1"/>
  <c r="H17" i="1"/>
  <c r="H18" i="1" s="1"/>
  <c r="G17" i="1"/>
  <c r="G18" i="1" s="1"/>
  <c r="F17" i="1"/>
  <c r="F18" i="1" s="1"/>
  <c r="Q16" i="1"/>
  <c r="Q14" i="1"/>
  <c r="O13" i="1"/>
  <c r="N13" i="1"/>
  <c r="M13" i="1"/>
  <c r="L13" i="1"/>
  <c r="K13" i="1"/>
  <c r="J13" i="1"/>
  <c r="I13" i="1"/>
  <c r="H13" i="1"/>
  <c r="G13" i="1"/>
  <c r="F13" i="1"/>
  <c r="Q12" i="1"/>
  <c r="O11" i="1"/>
  <c r="N11" i="1"/>
  <c r="M11" i="1"/>
  <c r="L11" i="1"/>
  <c r="K11" i="1"/>
  <c r="J11" i="1"/>
  <c r="I11" i="1"/>
  <c r="H11" i="1"/>
  <c r="G11" i="1"/>
  <c r="F11" i="1"/>
  <c r="Q10" i="1"/>
  <c r="Q8" i="1"/>
  <c r="O7" i="1"/>
  <c r="N7" i="1"/>
  <c r="I7" i="1"/>
  <c r="I36" i="1" s="1"/>
  <c r="R36" i="1" s="1"/>
  <c r="G7" i="1"/>
  <c r="M6" i="1"/>
  <c r="M7" i="1" s="1"/>
  <c r="L6" i="1"/>
  <c r="L7" i="1" s="1"/>
  <c r="K6" i="1"/>
  <c r="K7" i="1" s="1"/>
  <c r="J6" i="1"/>
  <c r="J7" i="1" s="1"/>
  <c r="H6" i="1"/>
  <c r="H7" i="1" s="1"/>
  <c r="F6" i="1"/>
  <c r="F7" i="1" s="1"/>
  <c r="Q5" i="1"/>
  <c r="O4" i="1"/>
  <c r="N4" i="1"/>
  <c r="M4" i="1"/>
  <c r="L4" i="1"/>
  <c r="K4" i="1"/>
  <c r="J4" i="1"/>
  <c r="I4" i="1"/>
  <c r="H4" i="1"/>
  <c r="G4" i="1"/>
  <c r="F4" i="1"/>
  <c r="Q3" i="1"/>
  <c r="Q34" i="1" l="1"/>
  <c r="Q22" i="1"/>
  <c r="Q20" i="1"/>
  <c r="Q4" i="1"/>
  <c r="Q13" i="1"/>
  <c r="Q24" i="1"/>
  <c r="Q18" i="1"/>
  <c r="Q26" i="1"/>
  <c r="G33" i="1"/>
  <c r="F33" i="1"/>
  <c r="K33" i="1"/>
  <c r="Q32" i="1"/>
  <c r="Q11" i="1"/>
  <c r="Q6" i="1"/>
  <c r="Q17" i="1"/>
  <c r="Q35" i="1" l="1"/>
  <c r="Q33" i="1"/>
  <c r="Q7" i="1"/>
  <c r="Q36" i="1" s="1"/>
  <c r="Q38" i="1" l="1"/>
</calcChain>
</file>

<file path=xl/sharedStrings.xml><?xml version="1.0" encoding="utf-8"?>
<sst xmlns="http://schemas.openxmlformats.org/spreadsheetml/2006/main" count="118" uniqueCount="55">
  <si>
    <t>Solicitado</t>
  </si>
  <si>
    <r>
      <rPr>
        <sz val="8"/>
        <color rgb="FF000000"/>
        <rFont val="Arial"/>
        <family val="2"/>
      </rPr>
      <t>1</t>
    </r>
  </si>
  <si>
    <r>
      <rPr>
        <sz val="8"/>
        <color rgb="FF000000"/>
        <rFont val="Arial"/>
        <family val="2"/>
      </rPr>
      <t>UN</t>
    </r>
  </si>
  <si>
    <r>
      <rPr>
        <sz val="8"/>
        <color rgb="FF000000"/>
        <rFont val="Arial"/>
        <family val="2"/>
      </rPr>
      <t>Total</t>
    </r>
  </si>
  <si>
    <t>Lt 001</t>
  </si>
  <si>
    <t>Lt 002</t>
  </si>
  <si>
    <t>ITEM</t>
  </si>
  <si>
    <t>LOTE</t>
  </si>
  <si>
    <t>UN</t>
  </si>
  <si>
    <t>Código</t>
  </si>
  <si>
    <t>DESCRIÇÃO</t>
  </si>
  <si>
    <t>Exclusivo</t>
  </si>
  <si>
    <t>Lt 003</t>
  </si>
  <si>
    <t>Lt 004</t>
  </si>
  <si>
    <t>Lt 005</t>
  </si>
  <si>
    <t>Lt 006</t>
  </si>
  <si>
    <t>Lt 007</t>
  </si>
  <si>
    <t>Lt 008</t>
  </si>
  <si>
    <t>Lt 009</t>
  </si>
  <si>
    <t>Lt 010</t>
  </si>
  <si>
    <t>Lt 011</t>
  </si>
  <si>
    <t>Lt 012</t>
  </si>
  <si>
    <t>JUCEMAT</t>
  </si>
  <si>
    <t>MTSAÚDE</t>
  </si>
  <si>
    <t>PGE</t>
  </si>
  <si>
    <t>SECEL</t>
  </si>
  <si>
    <t>SECITEC</t>
  </si>
  <si>
    <t>SEDUC</t>
  </si>
  <si>
    <t>SEFAZ</t>
  </si>
  <si>
    <t>SEPLAG</t>
  </si>
  <si>
    <t>SES</t>
  </si>
  <si>
    <t>SESP</t>
  </si>
  <si>
    <t>X RESERVA TÉCNICA</t>
  </si>
  <si>
    <t>1</t>
  </si>
  <si>
    <t>Lt 013</t>
  </si>
  <si>
    <t>Lt 014</t>
  </si>
  <si>
    <t>Lt 015</t>
  </si>
  <si>
    <t>Lt 016</t>
  </si>
  <si>
    <r>
      <t>BANDEIRA DO BRASIL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13 PANOS (5,85 X 8,35M),</t>
    </r>
    <r>
      <rPr>
        <sz val="9"/>
        <color rgb="FF000000"/>
        <rFont val="Arial"/>
        <family val="2"/>
      </rPr>
      <t xml:space="preserve"> CONFECCIONADA EM NYLON (</t>
    </r>
    <r>
      <rPr>
        <b/>
        <sz val="9"/>
        <color rgb="FF000000"/>
        <rFont val="Arial"/>
        <family val="2"/>
      </rPr>
      <t>100% POLIESTER</t>
    </r>
    <r>
      <rPr>
        <sz val="9"/>
        <color rgb="FF000000"/>
        <rFont val="Arial"/>
        <family val="2"/>
      </rPr>
      <t>), COM FIO DE ALTA RESISTÊNCIA, BORDADA. UNIDADE.</t>
    </r>
  </si>
  <si>
    <r>
      <t xml:space="preserve">BANDEIRA DO BRASIL – </t>
    </r>
    <r>
      <rPr>
        <sz val="9"/>
        <color rgb="FF000000"/>
        <rFont val="Arial"/>
        <family val="2"/>
      </rPr>
      <t xml:space="preserve">8 PANOS. CONFECCIONADA EM TECIDO </t>
    </r>
    <r>
      <rPr>
        <b/>
        <sz val="9"/>
        <color rgb="FF000000"/>
        <rFont val="Arial"/>
        <family val="2"/>
      </rPr>
      <t>100% POLIÉSTER</t>
    </r>
    <r>
      <rPr>
        <sz val="9"/>
        <color rgb="FF000000"/>
        <rFont val="Arial"/>
        <family val="2"/>
      </rPr>
      <t xml:space="preserve">, 1ª LINHA, ALTA RESISTÊNCIA E MALHA BLOQUEADA INDESMALHÁVEL. DUPLA FACE, COSTURA COM LINHAS DE ALTA RESISTÊNCIA. COSTURADA COM BARRAS DUPLAS DE 1º QUALIDADE. TARJA NA COR BRANCA COM 2 ILHÓS DE LATÃO DE ALTA RESISTÊNCIA. GLOBO DUPLA FACE COM ESTRELAS E LETRAS COM APLICAÇÕES DE TECIDOS SOBRE TECIDOS. </t>
    </r>
    <r>
      <rPr>
        <b/>
        <sz val="9"/>
        <color rgb="FF000000"/>
        <rFont val="Arial"/>
        <family val="2"/>
      </rPr>
      <t>MEDIDAS: 8 PANOS, MEDINDO 3,60M X 5,15M</t>
    </r>
    <r>
      <rPr>
        <sz val="9"/>
        <color rgb="FF000000"/>
        <rFont val="Arial"/>
        <family val="2"/>
      </rPr>
      <t>. NORMA ABNT NBR.</t>
    </r>
  </si>
  <si>
    <r>
      <t>BANDEIRA DO BRASIL</t>
    </r>
    <r>
      <rPr>
        <sz val="9"/>
        <color rgb="FF000000"/>
        <rFont val="Arial"/>
        <family val="2"/>
      </rPr>
      <t xml:space="preserve">. CONFECCIONADA EM TECIDO </t>
    </r>
    <r>
      <rPr>
        <b/>
        <sz val="9"/>
        <color rgb="FF000000"/>
        <rFont val="Arial"/>
        <family val="2"/>
      </rPr>
      <t>100% POLIÉSTER</t>
    </r>
    <r>
      <rPr>
        <sz val="9"/>
        <color rgb="FF000000"/>
        <rFont val="Arial"/>
        <family val="2"/>
      </rPr>
      <t xml:space="preserve">, 1ª LINHA, ALTA RESISTÊNCIA E MALHA BLOQUEADA INDESMALHÁVEL. DUPLA FACE, COSTURA COM LINHAS DE ALTA RESISTÊNCIA. COSTURADA COM BARRAS DUPLAS DE 1º QUALIDADE. TARJA NA COR BRANCA COM 2 ILHÓS DE LATÃO DE ALTA RESISTÊNCIA. GLOBO DUPLA FACE COM ESTRELAS E LETRAS COM APLICAÇÕES DE TECIDOS SOBRE TECIDOS. </t>
    </r>
    <r>
      <rPr>
        <b/>
        <sz val="9"/>
        <color rgb="FF000000"/>
        <rFont val="Arial"/>
        <family val="2"/>
      </rPr>
      <t>MEDIDAS: 2,5 PANOS, MEDINDO 1,12M X 1,60M</t>
    </r>
    <r>
      <rPr>
        <sz val="9"/>
        <color rgb="FF000000"/>
        <rFont val="Arial"/>
        <family val="2"/>
      </rPr>
      <t>. NORMA ABNT NBR 16286:2014 E ABNT NBR 16287:2014</t>
    </r>
  </si>
  <si>
    <r>
      <t>BANDEIRA DO BRASIL</t>
    </r>
    <r>
      <rPr>
        <sz val="9"/>
        <color rgb="FF000000"/>
        <rFont val="Arial"/>
        <family val="2"/>
      </rPr>
      <t xml:space="preserve"> – EM TERGAL. BANDEIRA CONFECCIONADA EM </t>
    </r>
    <r>
      <rPr>
        <b/>
        <sz val="9"/>
        <color rgb="FF000000"/>
        <rFont val="Arial"/>
        <family val="2"/>
      </rPr>
      <t>TECIDO TERGAL</t>
    </r>
    <r>
      <rPr>
        <sz val="9"/>
        <color rgb="FF000000"/>
        <rFont val="Arial"/>
        <family val="2"/>
      </rPr>
      <t xml:space="preserve">, BORDADA, 1ª LINHA, DUPLA FACE, COSTURA COM LINHAS DE ALTA RESISTÊNCIA E MALHA INDESMALHÁVEL. TARJA BRANCA COM 2 ILHÓS DE LATÃO NAS LATERAIS. </t>
    </r>
    <r>
      <rPr>
        <b/>
        <sz val="9"/>
        <color rgb="FF000000"/>
        <rFont val="Arial"/>
        <family val="2"/>
      </rPr>
      <t>MEDIDAS: 2 PANOS, MEDINDO: 0,90 X 1,28M</t>
    </r>
    <r>
      <rPr>
        <sz val="9"/>
        <color rgb="FF000000"/>
        <rFont val="Arial"/>
        <family val="2"/>
      </rPr>
      <t>. NORMA ABNT NBR 16286:2014 E ABNT NBR 16287:2014.</t>
    </r>
  </si>
  <si>
    <r>
      <t>BANDEIRA DO ESTADO DE MATO GROSSO</t>
    </r>
    <r>
      <rPr>
        <sz val="9"/>
        <color rgb="FF000000"/>
        <rFont val="Arial"/>
        <family val="2"/>
      </rPr>
      <t xml:space="preserve"> 9 PANOS (4,05 X 5,80M), CONFECCIONADA </t>
    </r>
    <r>
      <rPr>
        <b/>
        <sz val="9"/>
        <color rgb="FF000000"/>
        <rFont val="Arial"/>
        <family val="2"/>
      </rPr>
      <t>EM NYLON</t>
    </r>
    <r>
      <rPr>
        <sz val="9"/>
        <color rgb="FF000000"/>
        <rFont val="Arial"/>
        <family val="2"/>
      </rPr>
      <t xml:space="preserve"> (100% POLIESTER), COM FIO DE ALTA RESISTÊNCIA, BORDADA. UNIDADE.</t>
    </r>
  </si>
  <si>
    <r>
      <t>BANDEIRA DO ESTADO DE MATO GROSSO</t>
    </r>
    <r>
      <rPr>
        <sz val="9"/>
        <color rgb="FF000000"/>
        <rFont val="Arial"/>
        <family val="2"/>
      </rPr>
      <t xml:space="preserve"> – 8 PANOS. CONFECCIONADA EM TECIDO </t>
    </r>
    <r>
      <rPr>
        <b/>
        <sz val="9"/>
        <color rgb="FF000000"/>
        <rFont val="Arial"/>
        <family val="2"/>
      </rPr>
      <t>100% POLIÉSTER</t>
    </r>
    <r>
      <rPr>
        <sz val="9"/>
        <color rgb="FF000000"/>
        <rFont val="Arial"/>
        <family val="2"/>
      </rPr>
      <t xml:space="preserve">, 1ª LINHA, ALTA RESISTÊNCIA E MALHA BLOQUEADA INDESMALHÁVEL. DUPLA FACE, COSTURA COM LINHAS DE ALTA RESISTÊNCIA. COSTURADA COM BARRAS DUPLAS DE 1º QUALIDADE. TARJA NA COR BRANCA COM 2 ILHÓS DE LATÃO DE ALTA RESISTÊNCIA. GLOBO DUPLA FACE COM ESTRELAS E LETRAS COM APLICAÇÕES DE TECIDOS SOBRE TECIDOS. </t>
    </r>
    <r>
      <rPr>
        <b/>
        <sz val="9"/>
        <color rgb="FF000000"/>
        <rFont val="Arial"/>
        <family val="2"/>
      </rPr>
      <t>MEDIDAS: 8 PANOS, MEDINDO 3,60M X 5,15M</t>
    </r>
    <r>
      <rPr>
        <sz val="9"/>
        <color rgb="FF000000"/>
        <rFont val="Arial"/>
        <family val="2"/>
      </rPr>
      <t>. NORMA ABNT NBR 16286:2014 E ABNT NBR 16287:2014.</t>
    </r>
  </si>
  <si>
    <r>
      <t>BANDEIRA DO ESTADO DE MATO GROSSO</t>
    </r>
    <r>
      <rPr>
        <sz val="9"/>
        <color rgb="FF000000"/>
        <rFont val="Arial"/>
        <family val="2"/>
      </rPr>
      <t xml:space="preserve">. CONFECCIONADA EM TECIDO </t>
    </r>
    <r>
      <rPr>
        <b/>
        <sz val="9"/>
        <color rgb="FF000000"/>
        <rFont val="Arial"/>
        <family val="2"/>
      </rPr>
      <t>100% POLIÉSTER</t>
    </r>
    <r>
      <rPr>
        <sz val="9"/>
        <color rgb="FF000000"/>
        <rFont val="Arial"/>
        <family val="2"/>
      </rPr>
      <t xml:space="preserve">, 1ª LINHA, ALTA RESISTÊNCIA E MALHA BLOQUEADA INDESMALHÁVEL. DUPLA FACE, COSTURA COM LINHAS DE ALTA RESISTÊNCIA. COSTURADA COM BARRAS DUPLAS DE 1º QUALIDADE. TARJA NA COR BRANCA COM 2 ILHÓS DE LATÃO DE ALTA RESISTÊNCIA. GLOBO DUPLA FACE COM ESTRELAS E LETRAS COM APLICAÇÕES DE TECIDOS SOBRE TECIDOS. </t>
    </r>
    <r>
      <rPr>
        <b/>
        <sz val="9"/>
        <color rgb="FF000000"/>
        <rFont val="Arial"/>
        <family val="2"/>
      </rPr>
      <t>MEDIDAS: 2,5 PANOS, MEDINDO 1,12M X 1,60M</t>
    </r>
    <r>
      <rPr>
        <sz val="9"/>
        <color rgb="FF000000"/>
        <rFont val="Arial"/>
        <family val="2"/>
      </rPr>
      <t>. NORMA ABNT NBR</t>
    </r>
  </si>
  <si>
    <r>
      <t>BANDEIRA DE MUNICÍPIOS DE MATO GROSSO</t>
    </r>
    <r>
      <rPr>
        <sz val="9"/>
        <color rgb="FF000000"/>
        <rFont val="Arial"/>
        <family val="2"/>
      </rPr>
      <t xml:space="preserve">. CONFECCIONADA EM TECIDO </t>
    </r>
    <r>
      <rPr>
        <b/>
        <sz val="9"/>
        <color rgb="FF000000"/>
        <rFont val="Arial"/>
        <family val="2"/>
      </rPr>
      <t>100% POLIÉSTER</t>
    </r>
    <r>
      <rPr>
        <sz val="9"/>
        <color rgb="FF000000"/>
        <rFont val="Arial"/>
        <family val="2"/>
      </rPr>
      <t xml:space="preserve">, 1ª LINHA, ALTA RESISTÊNCIA E MALHA BLOQUEADA INDESMALHÁVEL. DUPLA FACE, COSTURA COM LINHAS DE ALTA RESISTÊNCIA. COSTURADA COM BARRAS DUPLAS DE 1º QUALIDADE. TARJA NA COR BRANCA COM 2 ILHÓS DE LATÃO DE ALTA RESISTÊNCIA. GLOBO DUPLA FACE COM ESTRELAS E LETRAS COM APLICAÇÕES DE TECIDOS SOBRE TECIDOS. </t>
    </r>
    <r>
      <rPr>
        <b/>
        <sz val="9"/>
        <color rgb="FF000000"/>
        <rFont val="Arial"/>
        <family val="2"/>
      </rPr>
      <t xml:space="preserve">MEDIDAS: 2,5 PANOS, MEDINDO 1,12M X 1,60M. </t>
    </r>
    <r>
      <rPr>
        <sz val="9"/>
        <color rgb="FF000000"/>
        <rFont val="Arial"/>
        <family val="2"/>
      </rPr>
      <t>NORMA ABNT NBR 16286:2014 E ABNT NBR 16287:2014.</t>
    </r>
  </si>
  <si>
    <r>
      <t>BANDEIRA DO ESTADO DE MATO GROSSO</t>
    </r>
    <r>
      <rPr>
        <sz val="9"/>
        <color rgb="FF000000"/>
        <rFont val="Arial"/>
        <family val="2"/>
      </rPr>
      <t xml:space="preserve"> – TERGAL. BANDEIRA CONFECCIONADA EM </t>
    </r>
    <r>
      <rPr>
        <b/>
        <sz val="9"/>
        <color rgb="FF000000"/>
        <rFont val="Arial"/>
        <family val="2"/>
      </rPr>
      <t>TECIDO TERGAL</t>
    </r>
    <r>
      <rPr>
        <sz val="9"/>
        <color rgb="FF000000"/>
        <rFont val="Arial"/>
        <family val="2"/>
      </rPr>
      <t xml:space="preserve">, BORDADA, 1ª LINHA, DUPLA FACE, COSTURA COM LINHAS DE ALTA RESISTÊNCIA E MALHA INDESMALHÁVEL. TARJA BRANCA COM 2 ILHÓS DE LATÃO NAS LATERAIS. </t>
    </r>
    <r>
      <rPr>
        <b/>
        <sz val="9"/>
        <color rgb="FF000000"/>
        <rFont val="Arial"/>
        <family val="2"/>
      </rPr>
      <t>MEDIDAS: 2 PANOS, MEDINDO 0,90 X 1,28M.</t>
    </r>
    <r>
      <rPr>
        <sz val="9"/>
        <color rgb="FF000000"/>
        <rFont val="Arial"/>
        <family val="2"/>
      </rPr>
      <t xml:space="preserve"> NORMA ABNT NBR 16286:2014 E ABNT NBR 16287:2014</t>
    </r>
  </si>
  <si>
    <r>
      <t>BANDEIRA DOS MUNICÍPIOS DE MATO GROSSO</t>
    </r>
    <r>
      <rPr>
        <sz val="9"/>
        <color rgb="FF000000"/>
        <rFont val="Arial"/>
        <family val="2"/>
      </rPr>
      <t xml:space="preserve"> – EM TERGAL. BANDEIRA CONFECCIONADA EM </t>
    </r>
    <r>
      <rPr>
        <b/>
        <sz val="9"/>
        <color rgb="FF000000"/>
        <rFont val="Arial"/>
        <family val="2"/>
      </rPr>
      <t>TECIDO TERGAL</t>
    </r>
    <r>
      <rPr>
        <sz val="9"/>
        <color rgb="FF000000"/>
        <rFont val="Arial"/>
        <family val="2"/>
      </rPr>
      <t>, BORDADA, 1ª LINHA, DUPLA FACE, COSTURA COM LINHAS DE ALTA RESISTÊNCIA E MALHA INDESMALHÁVEL. TARJA BRANCA COM 2 ILHÓS DE LATÃO NAS LATERAIS</t>
    </r>
    <r>
      <rPr>
        <b/>
        <sz val="9"/>
        <color rgb="FF000000"/>
        <rFont val="Arial"/>
        <family val="2"/>
      </rPr>
      <t>. MEDIDAS: 2 PANOS, MEDINDO 0,90 X 1,28M</t>
    </r>
    <r>
      <rPr>
        <sz val="9"/>
        <color rgb="FF000000"/>
        <rFont val="Arial"/>
        <family val="2"/>
      </rPr>
      <t>. NORMA ABNT NBR 16286:2014 E ABNT NBR 16287:2014</t>
    </r>
  </si>
  <si>
    <r>
      <t>BANDEIRA DO ESTADO DE MATO GROSSO</t>
    </r>
    <r>
      <rPr>
        <sz val="9"/>
        <color rgb="FF000000"/>
        <rFont val="Arial"/>
        <family val="2"/>
      </rPr>
      <t xml:space="preserve"> COM </t>
    </r>
    <r>
      <rPr>
        <b/>
        <sz val="9"/>
        <color rgb="FF000000"/>
        <rFont val="Arial"/>
        <family val="2"/>
      </rPr>
      <t>13 PANOS (5,85 X 8,35 M)</t>
    </r>
    <r>
      <rPr>
        <sz val="9"/>
        <color rgb="FF000000"/>
        <rFont val="Arial"/>
        <family val="2"/>
      </rPr>
      <t xml:space="preserve">, CONFECCIONADAS EM </t>
    </r>
    <r>
      <rPr>
        <b/>
        <sz val="9"/>
        <color rgb="FF000000"/>
        <rFont val="Arial"/>
        <family val="2"/>
      </rPr>
      <t>NYLON PARAQUEDAS 100 % POLIAMIDA</t>
    </r>
    <r>
      <rPr>
        <sz val="9"/>
        <color rgb="FF000000"/>
        <rFont val="Arial"/>
        <family val="2"/>
      </rPr>
      <t>, GLOBO ESTAMPADO EM PROCESSO DE SUBLIMAÇÃO DIGITAL APLICADO ATRAVÉS DE TÉCNICA DE BORDADO. UNIDADE</t>
    </r>
  </si>
  <si>
    <r>
      <t xml:space="preserve">BANDEIRA DO BRASIL COM 18 PANOS (8,10 X 11,60 M), </t>
    </r>
    <r>
      <rPr>
        <sz val="9"/>
        <color rgb="FF000000"/>
        <rFont val="Arial"/>
        <family val="2"/>
      </rPr>
      <t xml:space="preserve">CONFECCIONADAS EM </t>
    </r>
    <r>
      <rPr>
        <b/>
        <sz val="9"/>
        <color rgb="FF000000"/>
        <rFont val="Arial"/>
        <family val="2"/>
      </rPr>
      <t>NYLON PARAQUEDAS 100 % POLIAMIDA</t>
    </r>
    <r>
      <rPr>
        <sz val="9"/>
        <color rgb="FF000000"/>
        <rFont val="Arial"/>
        <family val="2"/>
      </rPr>
      <t>, GLOBO ESTAMPADO EM PROCESSO DE SUBLIMAÇÃO DIGITAL APLICADO ATRAVÉS DE TÉCNICA DE BORDADO. UNIDADE</t>
    </r>
  </si>
  <si>
    <r>
      <t xml:space="preserve">BANDEIRA DO MUNICÍPIO DE CUIABÁ 9 PANOS (4,05 X 5,80 M), </t>
    </r>
    <r>
      <rPr>
        <sz val="9"/>
        <color rgb="FF000000"/>
        <rFont val="Arial"/>
        <family val="2"/>
      </rPr>
      <t xml:space="preserve">CONFECCIONADAS EM </t>
    </r>
    <r>
      <rPr>
        <b/>
        <sz val="9"/>
        <color rgb="FF000000"/>
        <rFont val="Arial"/>
        <family val="2"/>
      </rPr>
      <t>NYLON PARAQUEDAS 100 % POLIAMIDA,</t>
    </r>
    <r>
      <rPr>
        <sz val="9"/>
        <color rgb="FF000000"/>
        <rFont val="Arial"/>
        <family val="2"/>
      </rPr>
      <t xml:space="preserve"> GLOBO ESTAMPADO EM PROCESSO DE SUBLIMAÇÃO DIGITAL APLICADO ATRAVÉS DE TÉCNICA DE BORDADO. UNIDADE</t>
    </r>
  </si>
  <si>
    <r>
      <rPr>
        <b/>
        <sz val="9"/>
        <color rgb="FF000000"/>
        <rFont val="Calibri"/>
        <family val="2"/>
      </rPr>
      <t>BANDEIRA DO MERCOSUL.</t>
    </r>
    <r>
      <rPr>
        <sz val="9"/>
        <color rgb="FF000000"/>
        <rFont val="Calibri"/>
        <family val="2"/>
      </rPr>
      <t xml:space="preserve"> CONFECCIONADA EM TECIDO </t>
    </r>
    <r>
      <rPr>
        <b/>
        <sz val="9"/>
        <color rgb="FF000000"/>
        <rFont val="Calibri"/>
        <family val="2"/>
      </rPr>
      <t xml:space="preserve">100% POLIÉSTER, </t>
    </r>
    <r>
      <rPr>
        <sz val="9"/>
        <color rgb="FF000000"/>
        <rFont val="Calibri"/>
        <family val="2"/>
      </rPr>
      <t xml:space="preserve">1ª LINHA, ALTA RESISTÊNCIA E MALHA BLOQUEADA INDESMALHÁVEL. DUPLA FACE, COSTURA COM LINHAS DE ALTA RESISTÊNCIA. COSTURADA COM BARRAS DUPLAS DE 1º QUALIDADE. TARJA NA COR BRANCA COM 2 ILHÓS DE LATÃO DE ALTA RESISTÊNCIA. GLOBO DUPLA FACE COM ESTRELAS E LETRAS COM APLICAÇÕES DE TECIDOS SOBRE TECIDOS. MEDIDAS: </t>
    </r>
    <r>
      <rPr>
        <b/>
        <sz val="9"/>
        <color rgb="FF000000"/>
        <rFont val="Calibri"/>
        <family val="2"/>
      </rPr>
      <t>2,5 PANOS</t>
    </r>
    <r>
      <rPr>
        <sz val="9"/>
        <color rgb="FF000000"/>
        <rFont val="Calibri"/>
        <family val="2"/>
      </rPr>
      <t xml:space="preserve">, MEDINDO </t>
    </r>
    <r>
      <rPr>
        <b/>
        <sz val="9"/>
        <color rgb="FF000000"/>
        <rFont val="Calibri"/>
        <family val="2"/>
      </rPr>
      <t>1,12M X 1,60M.</t>
    </r>
    <r>
      <rPr>
        <sz val="9"/>
        <color rgb="FF000000"/>
        <rFont val="Calibri"/>
        <family val="2"/>
      </rPr>
      <t xml:space="preserve"> NORMA ABNT NBR 16286:2014 E ABNT NBR 16287:2014.</t>
    </r>
  </si>
  <si>
    <t>PESQUISA DE DEMANDA Nº 503 - encerrada dia 22/01/2021</t>
  </si>
  <si>
    <t>TOTAL GERAL</t>
  </si>
  <si>
    <t>Lt 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</si>
</sst>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rgb="FF000000"/>
      <name val="Calibri"/>
      <family val="2"/>
      <charset val="204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9" fontId="1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4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3" borderId="11" xfId="1" applyNumberFormat="1" applyFont="1" applyFill="1" applyBorder="1" applyAlignment="1">
      <alignment horizontal="center" vertical="center" wrapText="1"/>
    </xf>
    <xf numFmtId="0" fontId="1" fillId="4" borderId="11" xfId="1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justify" vertical="center" wrapText="1"/>
    </xf>
    <xf numFmtId="0" fontId="1" fillId="4" borderId="4" xfId="0" applyNumberFormat="1" applyFont="1" applyFill="1" applyBorder="1" applyAlignment="1">
      <alignment horizontal="justify" vertical="center" wrapText="1"/>
    </xf>
    <xf numFmtId="0" fontId="1" fillId="5" borderId="4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6" borderId="4" xfId="1" applyNumberFormat="1" applyFont="1" applyFill="1" applyBorder="1" applyAlignment="1">
      <alignment horizontal="center" vertical="center" wrapText="1"/>
    </xf>
    <xf numFmtId="0" fontId="1" fillId="6" borderId="4" xfId="0" applyNumberFormat="1" applyFont="1" applyFill="1" applyBorder="1" applyAlignment="1">
      <alignment horizontal="center" vertical="center" wrapText="1"/>
    </xf>
    <xf numFmtId="9" fontId="1" fillId="6" borderId="4" xfId="0" applyNumberFormat="1" applyFont="1" applyFill="1" applyBorder="1" applyAlignment="1">
      <alignment horizontal="center" vertical="center" wrapText="1"/>
    </xf>
    <xf numFmtId="0" fontId="1" fillId="6" borderId="4" xfId="0" applyNumberFormat="1" applyFont="1" applyFill="1" applyBorder="1" applyAlignment="1">
      <alignment horizontal="justify" vertical="center" wrapText="1"/>
    </xf>
    <xf numFmtId="0" fontId="0" fillId="6" borderId="4" xfId="0" applyFill="1" applyBorder="1" applyAlignment="1">
      <alignment horizontal="center" vertical="center"/>
    </xf>
    <xf numFmtId="0" fontId="1" fillId="4" borderId="14" xfId="0" applyNumberFormat="1" applyFont="1" applyFill="1" applyBorder="1" applyAlignment="1">
      <alignment horizontal="center" vertical="center" wrapText="1"/>
    </xf>
    <xf numFmtId="0" fontId="1" fillId="4" borderId="15" xfId="0" applyNumberFormat="1" applyFont="1" applyFill="1" applyBorder="1" applyAlignment="1">
      <alignment horizontal="center" vertical="center" wrapText="1"/>
    </xf>
    <xf numFmtId="9" fontId="1" fillId="4" borderId="14" xfId="0" applyNumberFormat="1" applyFont="1" applyFill="1" applyBorder="1" applyAlignment="1">
      <alignment horizontal="center" vertical="center" wrapText="1"/>
    </xf>
    <xf numFmtId="0" fontId="1" fillId="4" borderId="14" xfId="0" applyNumberFormat="1" applyFont="1" applyFill="1" applyBorder="1" applyAlignment="1">
      <alignment horizontal="justify" vertical="center" wrapText="1"/>
    </xf>
    <xf numFmtId="0" fontId="1" fillId="4" borderId="16" xfId="1" applyNumberFormat="1" applyFont="1" applyFill="1" applyBorder="1" applyAlignment="1">
      <alignment horizontal="center" vertical="center" wrapText="1"/>
    </xf>
    <xf numFmtId="0" fontId="2" fillId="3" borderId="4" xfId="1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2" fillId="4" borderId="4" xfId="1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horizontal="center" vertical="center" wrapText="1"/>
    </xf>
    <xf numFmtId="9" fontId="1" fillId="5" borderId="4" xfId="0" applyNumberFormat="1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justify" vertical="center" wrapText="1"/>
    </xf>
    <xf numFmtId="0" fontId="2" fillId="5" borderId="4" xfId="1" applyNumberFormat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1" fillId="5" borderId="8" xfId="0" applyNumberFormat="1" applyFont="1" applyFill="1" applyBorder="1" applyAlignment="1">
      <alignment horizontal="center" vertical="center" wrapText="1"/>
    </xf>
    <xf numFmtId="0" fontId="1" fillId="5" borderId="11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view="pageBreakPreview" zoomScaleNormal="100" zoomScaleSheetLayoutView="100" workbookViewId="0">
      <selection activeCell="E31" sqref="E31"/>
    </sheetView>
  </sheetViews>
  <sheetFormatPr defaultRowHeight="15" x14ac:dyDescent="0.25"/>
  <cols>
    <col min="1" max="1" width="4.28515625" style="33" customWidth="1"/>
    <col min="2" max="2" width="5.28515625" style="33" bestFit="1" customWidth="1"/>
    <col min="3" max="3" width="3" style="33" bestFit="1" customWidth="1"/>
    <col min="4" max="4" width="11.85546875" style="33" customWidth="1"/>
    <col min="5" max="5" width="46.42578125" style="36" customWidth="1"/>
    <col min="6" max="12" width="7.7109375" style="33" customWidth="1"/>
    <col min="13" max="13" width="8.140625" style="33" customWidth="1"/>
    <col min="14" max="15" width="7.7109375" style="33" customWidth="1"/>
    <col min="16" max="16" width="8.28515625" style="70" customWidth="1"/>
    <col min="17" max="17" width="7.7109375" style="33" customWidth="1"/>
    <col min="18" max="16384" width="9.140625" style="33"/>
  </cols>
  <sheetData>
    <row r="1" spans="1:17" ht="23.25" customHeight="1" x14ac:dyDescent="0.25">
      <c r="A1" s="5" t="s">
        <v>52</v>
      </c>
      <c r="B1" s="6"/>
      <c r="C1" s="6"/>
      <c r="D1" s="23"/>
      <c r="E1" s="24"/>
      <c r="F1" s="37" t="s">
        <v>22</v>
      </c>
      <c r="G1" s="37" t="s">
        <v>23</v>
      </c>
      <c r="H1" s="37" t="s">
        <v>24</v>
      </c>
      <c r="I1" s="37" t="s">
        <v>25</v>
      </c>
      <c r="J1" s="37" t="s">
        <v>26</v>
      </c>
      <c r="K1" s="37" t="s">
        <v>27</v>
      </c>
      <c r="L1" s="37" t="s">
        <v>28</v>
      </c>
      <c r="M1" s="37" t="s">
        <v>29</v>
      </c>
      <c r="N1" s="37" t="s">
        <v>30</v>
      </c>
      <c r="O1" s="37" t="s">
        <v>31</v>
      </c>
      <c r="P1" s="67" t="s">
        <v>32</v>
      </c>
      <c r="Q1" s="10" t="s">
        <v>3</v>
      </c>
    </row>
    <row r="2" spans="1:17" x14ac:dyDescent="0.25">
      <c r="A2" s="7" t="s">
        <v>6</v>
      </c>
      <c r="B2" s="7" t="s">
        <v>7</v>
      </c>
      <c r="C2" s="13" t="s">
        <v>8</v>
      </c>
      <c r="D2" s="25" t="s">
        <v>9</v>
      </c>
      <c r="E2" s="26" t="s">
        <v>10</v>
      </c>
      <c r="F2" s="34" t="s">
        <v>0</v>
      </c>
      <c r="G2" s="35" t="s">
        <v>0</v>
      </c>
      <c r="H2" s="35" t="s">
        <v>0</v>
      </c>
      <c r="I2" s="35" t="s">
        <v>0</v>
      </c>
      <c r="J2" s="35" t="s">
        <v>0</v>
      </c>
      <c r="K2" s="35" t="s">
        <v>0</v>
      </c>
      <c r="L2" s="35" t="s">
        <v>0</v>
      </c>
      <c r="M2" s="35" t="s">
        <v>0</v>
      </c>
      <c r="N2" s="35" t="s">
        <v>0</v>
      </c>
      <c r="O2" s="35" t="s">
        <v>0</v>
      </c>
      <c r="P2" s="68" t="s">
        <v>0</v>
      </c>
      <c r="Q2" s="10" t="s">
        <v>3</v>
      </c>
    </row>
    <row r="3" spans="1:17" ht="120" x14ac:dyDescent="0.25">
      <c r="A3" s="11">
        <v>1</v>
      </c>
      <c r="B3" s="11" t="s">
        <v>4</v>
      </c>
      <c r="C3" s="17" t="s">
        <v>2</v>
      </c>
      <c r="D3" s="38">
        <v>1075957</v>
      </c>
      <c r="E3" s="44" t="s">
        <v>51</v>
      </c>
      <c r="F3" s="19">
        <v>0</v>
      </c>
      <c r="G3" s="8">
        <v>0</v>
      </c>
      <c r="H3" s="8">
        <v>1</v>
      </c>
      <c r="I3" s="8">
        <v>1</v>
      </c>
      <c r="J3" s="8">
        <v>0</v>
      </c>
      <c r="K3" s="8">
        <v>0</v>
      </c>
      <c r="L3" s="8">
        <v>0</v>
      </c>
      <c r="M3" s="8">
        <v>0</v>
      </c>
      <c r="N3" s="8">
        <v>2</v>
      </c>
      <c r="O3" s="8">
        <v>3</v>
      </c>
      <c r="P3" s="69">
        <v>1</v>
      </c>
      <c r="Q3" s="8">
        <f>SUM(F3:P3)</f>
        <v>8</v>
      </c>
    </row>
    <row r="4" spans="1:17" x14ac:dyDescent="0.25">
      <c r="A4" s="12" t="s">
        <v>33</v>
      </c>
      <c r="B4" s="12" t="s">
        <v>4</v>
      </c>
      <c r="C4" s="18"/>
      <c r="D4" s="28" t="s">
        <v>11</v>
      </c>
      <c r="E4" s="32"/>
      <c r="F4" s="22">
        <f>F3</f>
        <v>0</v>
      </c>
      <c r="G4" s="9">
        <f t="shared" ref="G4:O4" si="0">G3</f>
        <v>0</v>
      </c>
      <c r="H4" s="9">
        <f t="shared" si="0"/>
        <v>1</v>
      </c>
      <c r="I4" s="9">
        <f t="shared" si="0"/>
        <v>1</v>
      </c>
      <c r="J4" s="9">
        <f t="shared" si="0"/>
        <v>0</v>
      </c>
      <c r="K4" s="9">
        <f t="shared" si="0"/>
        <v>0</v>
      </c>
      <c r="L4" s="9">
        <f t="shared" si="0"/>
        <v>0</v>
      </c>
      <c r="M4" s="9">
        <f t="shared" si="0"/>
        <v>0</v>
      </c>
      <c r="N4" s="9">
        <f t="shared" si="0"/>
        <v>2</v>
      </c>
      <c r="O4" s="9">
        <f t="shared" si="0"/>
        <v>3</v>
      </c>
      <c r="P4" s="9">
        <v>1</v>
      </c>
      <c r="Q4" s="9">
        <f>SUM(F4:P4)</f>
        <v>8</v>
      </c>
    </row>
    <row r="5" spans="1:17" ht="36" x14ac:dyDescent="0.2">
      <c r="A5" s="10" t="s">
        <v>1</v>
      </c>
      <c r="B5" s="10" t="s">
        <v>5</v>
      </c>
      <c r="C5" s="14" t="s">
        <v>8</v>
      </c>
      <c r="D5" s="41">
        <v>1075973</v>
      </c>
      <c r="E5" s="40" t="s">
        <v>38</v>
      </c>
      <c r="F5" s="19">
        <v>0</v>
      </c>
      <c r="G5" s="8">
        <v>0</v>
      </c>
      <c r="H5" s="8">
        <v>0</v>
      </c>
      <c r="I5" s="8">
        <v>2</v>
      </c>
      <c r="J5" s="8">
        <v>0</v>
      </c>
      <c r="K5" s="8">
        <v>50</v>
      </c>
      <c r="L5" s="8">
        <v>0</v>
      </c>
      <c r="M5" s="8">
        <v>0</v>
      </c>
      <c r="N5" s="8">
        <v>2</v>
      </c>
      <c r="O5" s="8">
        <v>3</v>
      </c>
      <c r="P5" s="69">
        <v>5</v>
      </c>
      <c r="Q5" s="8">
        <f t="shared" ref="Q5:Q10" si="1">SUM(F5:P5)</f>
        <v>62</v>
      </c>
    </row>
    <row r="6" spans="1:17" ht="36" customHeight="1" x14ac:dyDescent="0.25">
      <c r="A6" s="1" t="s">
        <v>33</v>
      </c>
      <c r="B6" s="1" t="s">
        <v>5</v>
      </c>
      <c r="C6" s="15"/>
      <c r="D6" s="2">
        <v>0.75</v>
      </c>
      <c r="E6" s="30"/>
      <c r="F6" s="20">
        <f>IF(AND(F5&lt;4,F5&gt;0),1,ROUNDUP(F5*75%,0))</f>
        <v>0</v>
      </c>
      <c r="G6" s="20">
        <v>0</v>
      </c>
      <c r="H6" s="20">
        <f t="shared" ref="H6:M6" si="2">IF(AND(H5&lt;4,H5&gt;0),1,ROUNDUP(H5*75%,0))</f>
        <v>0</v>
      </c>
      <c r="I6" s="20">
        <v>2</v>
      </c>
      <c r="J6" s="20">
        <f t="shared" si="2"/>
        <v>0</v>
      </c>
      <c r="K6" s="20">
        <f>IF(AND(K5&lt;4,K5&gt;0),1,ROUNDUP(K5*75%,0))</f>
        <v>38</v>
      </c>
      <c r="L6" s="20">
        <f t="shared" si="2"/>
        <v>0</v>
      </c>
      <c r="M6" s="20">
        <f t="shared" si="2"/>
        <v>0</v>
      </c>
      <c r="N6" s="20">
        <v>2</v>
      </c>
      <c r="O6" s="20">
        <v>2</v>
      </c>
      <c r="P6" s="20">
        <f>IF(AND(P5&lt;4,P5&gt;0),1,ROUNDUP(P5*75%,0))</f>
        <v>4</v>
      </c>
      <c r="Q6" s="20">
        <f>SUM(F6:P6)</f>
        <v>48</v>
      </c>
    </row>
    <row r="7" spans="1:17" ht="33" customHeight="1" x14ac:dyDescent="0.25">
      <c r="A7" s="3" t="s">
        <v>33</v>
      </c>
      <c r="B7" s="3" t="s">
        <v>12</v>
      </c>
      <c r="C7" s="16"/>
      <c r="D7" s="4">
        <v>0.25</v>
      </c>
      <c r="E7" s="31"/>
      <c r="F7" s="21">
        <f>F5-F6</f>
        <v>0</v>
      </c>
      <c r="G7" s="21">
        <f t="shared" ref="G7:O7" si="3">G5-G6</f>
        <v>0</v>
      </c>
      <c r="H7" s="21">
        <f t="shared" si="3"/>
        <v>0</v>
      </c>
      <c r="I7" s="21">
        <f t="shared" si="3"/>
        <v>0</v>
      </c>
      <c r="J7" s="21">
        <f t="shared" si="3"/>
        <v>0</v>
      </c>
      <c r="K7" s="21">
        <f t="shared" si="3"/>
        <v>12</v>
      </c>
      <c r="L7" s="21">
        <f t="shared" si="3"/>
        <v>0</v>
      </c>
      <c r="M7" s="21">
        <f t="shared" si="3"/>
        <v>0</v>
      </c>
      <c r="N7" s="21">
        <f t="shared" si="3"/>
        <v>0</v>
      </c>
      <c r="O7" s="21">
        <f t="shared" si="3"/>
        <v>1</v>
      </c>
      <c r="P7" s="21">
        <f>P5-P6</f>
        <v>1</v>
      </c>
      <c r="Q7" s="21">
        <f>SUM(F7:P7)</f>
        <v>14</v>
      </c>
    </row>
    <row r="8" spans="1:17" ht="132" x14ac:dyDescent="0.25">
      <c r="A8" s="10" t="s">
        <v>1</v>
      </c>
      <c r="B8" s="10" t="s">
        <v>12</v>
      </c>
      <c r="C8" s="14" t="s">
        <v>8</v>
      </c>
      <c r="D8" s="41">
        <v>1075955</v>
      </c>
      <c r="E8" s="42" t="s">
        <v>39</v>
      </c>
      <c r="F8" s="19">
        <v>0</v>
      </c>
      <c r="G8" s="8">
        <v>0</v>
      </c>
      <c r="H8" s="8">
        <v>0</v>
      </c>
      <c r="I8" s="8">
        <v>3</v>
      </c>
      <c r="J8" s="8">
        <v>0</v>
      </c>
      <c r="K8" s="8">
        <v>25</v>
      </c>
      <c r="L8" s="8">
        <v>0</v>
      </c>
      <c r="M8" s="8">
        <v>0</v>
      </c>
      <c r="N8" s="8">
        <v>2</v>
      </c>
      <c r="O8" s="8">
        <v>3</v>
      </c>
      <c r="P8" s="69">
        <v>3</v>
      </c>
      <c r="Q8" s="8">
        <f t="shared" si="1"/>
        <v>36</v>
      </c>
    </row>
    <row r="9" spans="1:17" s="66" customFormat="1" x14ac:dyDescent="0.25">
      <c r="A9" s="12"/>
      <c r="B9" s="12" t="s">
        <v>13</v>
      </c>
      <c r="C9" s="18"/>
      <c r="D9" s="72" t="s">
        <v>11</v>
      </c>
      <c r="E9" s="71"/>
      <c r="F9" s="22">
        <v>0</v>
      </c>
      <c r="G9" s="9">
        <v>0</v>
      </c>
      <c r="H9" s="9">
        <v>0</v>
      </c>
      <c r="I9" s="9">
        <v>3</v>
      </c>
      <c r="J9" s="9">
        <v>0</v>
      </c>
      <c r="K9" s="9">
        <v>25</v>
      </c>
      <c r="L9" s="9">
        <v>0</v>
      </c>
      <c r="M9" s="9">
        <v>0</v>
      </c>
      <c r="N9" s="9">
        <v>2</v>
      </c>
      <c r="O9" s="9">
        <v>3</v>
      </c>
      <c r="P9" s="9">
        <v>3</v>
      </c>
      <c r="Q9" s="9">
        <v>36</v>
      </c>
    </row>
    <row r="10" spans="1:17" ht="132" x14ac:dyDescent="0.2">
      <c r="A10" s="11">
        <v>1</v>
      </c>
      <c r="B10" s="11" t="s">
        <v>13</v>
      </c>
      <c r="C10" s="17" t="s">
        <v>2</v>
      </c>
      <c r="D10" s="41">
        <v>1075958</v>
      </c>
      <c r="E10" s="40" t="s">
        <v>40</v>
      </c>
      <c r="F10" s="19">
        <v>5</v>
      </c>
      <c r="G10" s="8">
        <v>1</v>
      </c>
      <c r="H10" s="8">
        <v>1</v>
      </c>
      <c r="I10" s="8">
        <v>1</v>
      </c>
      <c r="J10" s="8">
        <v>8</v>
      </c>
      <c r="K10" s="8">
        <v>25</v>
      </c>
      <c r="L10" s="8">
        <v>3</v>
      </c>
      <c r="M10" s="8">
        <v>15</v>
      </c>
      <c r="N10" s="8">
        <v>2</v>
      </c>
      <c r="O10" s="8">
        <v>74</v>
      </c>
      <c r="P10" s="69">
        <v>13</v>
      </c>
      <c r="Q10" s="8">
        <f t="shared" si="1"/>
        <v>148</v>
      </c>
    </row>
    <row r="11" spans="1:17" ht="25.5" customHeight="1" x14ac:dyDescent="0.25">
      <c r="A11" s="12" t="s">
        <v>33</v>
      </c>
      <c r="B11" s="12" t="s">
        <v>14</v>
      </c>
      <c r="C11" s="18"/>
      <c r="D11" s="28" t="s">
        <v>11</v>
      </c>
      <c r="E11" s="32"/>
      <c r="F11" s="22">
        <f>F10</f>
        <v>5</v>
      </c>
      <c r="G11" s="9">
        <f t="shared" ref="G11:O11" si="4">G10</f>
        <v>1</v>
      </c>
      <c r="H11" s="9">
        <f t="shared" si="4"/>
        <v>1</v>
      </c>
      <c r="I11" s="9">
        <f t="shared" si="4"/>
        <v>1</v>
      </c>
      <c r="J11" s="9">
        <f t="shared" si="4"/>
        <v>8</v>
      </c>
      <c r="K11" s="9">
        <f t="shared" si="4"/>
        <v>25</v>
      </c>
      <c r="L11" s="9">
        <f t="shared" si="4"/>
        <v>3</v>
      </c>
      <c r="M11" s="9">
        <f t="shared" si="4"/>
        <v>15</v>
      </c>
      <c r="N11" s="9">
        <f t="shared" si="4"/>
        <v>2</v>
      </c>
      <c r="O11" s="9">
        <f t="shared" si="4"/>
        <v>74</v>
      </c>
      <c r="P11" s="9">
        <v>13</v>
      </c>
      <c r="Q11" s="9">
        <f>SUM(F11:P11)</f>
        <v>148</v>
      </c>
    </row>
    <row r="12" spans="1:17" ht="87.75" customHeight="1" x14ac:dyDescent="0.25">
      <c r="A12" s="11">
        <v>1</v>
      </c>
      <c r="B12" s="11" t="s">
        <v>14</v>
      </c>
      <c r="C12" s="17" t="s">
        <v>2</v>
      </c>
      <c r="D12" s="41">
        <v>1075961</v>
      </c>
      <c r="E12" s="42" t="s">
        <v>41</v>
      </c>
      <c r="F12" s="19">
        <v>0</v>
      </c>
      <c r="G12" s="8">
        <v>0</v>
      </c>
      <c r="H12" s="8">
        <v>1</v>
      </c>
      <c r="I12" s="8">
        <v>1</v>
      </c>
      <c r="J12" s="8">
        <v>0</v>
      </c>
      <c r="K12" s="8">
        <v>25</v>
      </c>
      <c r="L12" s="8">
        <v>0</v>
      </c>
      <c r="M12" s="8">
        <v>0</v>
      </c>
      <c r="N12" s="8">
        <v>2</v>
      </c>
      <c r="O12" s="8">
        <v>8</v>
      </c>
      <c r="P12" s="69">
        <v>3</v>
      </c>
      <c r="Q12" s="8">
        <f>SUM(F12:P12)</f>
        <v>40</v>
      </c>
    </row>
    <row r="13" spans="1:17" ht="28.5" customHeight="1" x14ac:dyDescent="0.25">
      <c r="A13" s="12" t="s">
        <v>33</v>
      </c>
      <c r="B13" s="12" t="s">
        <v>15</v>
      </c>
      <c r="C13" s="43"/>
      <c r="D13" s="28" t="s">
        <v>11</v>
      </c>
      <c r="E13" s="32"/>
      <c r="F13" s="22">
        <f>F12</f>
        <v>0</v>
      </c>
      <c r="G13" s="9">
        <f t="shared" ref="G13:O13" si="5">G12</f>
        <v>0</v>
      </c>
      <c r="H13" s="9">
        <f t="shared" si="5"/>
        <v>1</v>
      </c>
      <c r="I13" s="9">
        <f t="shared" si="5"/>
        <v>1</v>
      </c>
      <c r="J13" s="9">
        <f t="shared" si="5"/>
        <v>0</v>
      </c>
      <c r="K13" s="9">
        <f t="shared" si="5"/>
        <v>25</v>
      </c>
      <c r="L13" s="9">
        <f t="shared" si="5"/>
        <v>0</v>
      </c>
      <c r="M13" s="9">
        <f t="shared" si="5"/>
        <v>0</v>
      </c>
      <c r="N13" s="9">
        <f t="shared" si="5"/>
        <v>2</v>
      </c>
      <c r="O13" s="9">
        <f t="shared" si="5"/>
        <v>8</v>
      </c>
      <c r="P13" s="9">
        <v>3</v>
      </c>
      <c r="Q13" s="9">
        <f>SUM(F13:P13)</f>
        <v>40</v>
      </c>
    </row>
    <row r="14" spans="1:17" ht="48" x14ac:dyDescent="0.25">
      <c r="A14" s="10">
        <v>1</v>
      </c>
      <c r="B14" s="14" t="s">
        <v>15</v>
      </c>
      <c r="C14" s="27" t="s">
        <v>2</v>
      </c>
      <c r="D14" s="39">
        <v>1075974</v>
      </c>
      <c r="E14" s="42" t="s">
        <v>42</v>
      </c>
      <c r="F14" s="19">
        <v>0</v>
      </c>
      <c r="G14" s="8">
        <v>0</v>
      </c>
      <c r="H14" s="8">
        <v>0</v>
      </c>
      <c r="I14" s="8">
        <v>2</v>
      </c>
      <c r="J14" s="8">
        <v>0</v>
      </c>
      <c r="K14" s="8">
        <v>25</v>
      </c>
      <c r="L14" s="8">
        <v>0</v>
      </c>
      <c r="M14" s="8">
        <v>0</v>
      </c>
      <c r="N14" s="8">
        <v>2</v>
      </c>
      <c r="O14" s="8">
        <v>3</v>
      </c>
      <c r="P14" s="69">
        <v>3</v>
      </c>
      <c r="Q14" s="8">
        <f t="shared" ref="Q14:Q19" si="6">SUM(F14:P14)</f>
        <v>35</v>
      </c>
    </row>
    <row r="15" spans="1:17" s="66" customFormat="1" ht="27.75" customHeight="1" x14ac:dyDescent="0.25">
      <c r="A15" s="59"/>
      <c r="B15" s="59" t="s">
        <v>16</v>
      </c>
      <c r="C15" s="64"/>
      <c r="D15" s="60" t="s">
        <v>11</v>
      </c>
      <c r="E15" s="61"/>
      <c r="F15" s="65">
        <v>0</v>
      </c>
      <c r="G15" s="65">
        <v>0</v>
      </c>
      <c r="H15" s="65">
        <v>0</v>
      </c>
      <c r="I15" s="65">
        <v>2</v>
      </c>
      <c r="J15" s="65">
        <v>0</v>
      </c>
      <c r="K15" s="65">
        <v>25</v>
      </c>
      <c r="L15" s="65">
        <v>0</v>
      </c>
      <c r="M15" s="65">
        <v>0</v>
      </c>
      <c r="N15" s="65">
        <v>2</v>
      </c>
      <c r="O15" s="65">
        <v>3</v>
      </c>
      <c r="P15" s="65">
        <v>3</v>
      </c>
      <c r="Q15" s="65">
        <v>35</v>
      </c>
    </row>
    <row r="16" spans="1:17" ht="144" x14ac:dyDescent="0.25">
      <c r="A16" s="10">
        <v>1</v>
      </c>
      <c r="B16" s="10" t="s">
        <v>16</v>
      </c>
      <c r="C16" s="14" t="s">
        <v>2</v>
      </c>
      <c r="D16" s="41">
        <v>1075956</v>
      </c>
      <c r="E16" s="42" t="s">
        <v>43</v>
      </c>
      <c r="F16" s="19">
        <v>0</v>
      </c>
      <c r="G16" s="8">
        <v>0</v>
      </c>
      <c r="H16" s="8">
        <v>0</v>
      </c>
      <c r="I16" s="8">
        <v>1</v>
      </c>
      <c r="J16" s="8">
        <v>0</v>
      </c>
      <c r="K16" s="8">
        <v>50</v>
      </c>
      <c r="L16" s="8">
        <v>0</v>
      </c>
      <c r="M16" s="8">
        <v>0</v>
      </c>
      <c r="N16" s="8">
        <v>2</v>
      </c>
      <c r="O16" s="8">
        <v>3</v>
      </c>
      <c r="P16" s="69">
        <v>5</v>
      </c>
      <c r="Q16" s="8">
        <f t="shared" si="6"/>
        <v>61</v>
      </c>
    </row>
    <row r="17" spans="1:17" x14ac:dyDescent="0.25">
      <c r="A17" s="1" t="s">
        <v>33</v>
      </c>
      <c r="B17" s="1" t="s">
        <v>17</v>
      </c>
      <c r="C17" s="15"/>
      <c r="D17" s="2">
        <v>0.75</v>
      </c>
      <c r="E17" s="30"/>
      <c r="F17" s="20">
        <f>IF(AND(F16&lt;4,F16&gt;0),1,ROUNDUP(F16*75%,0))</f>
        <v>0</v>
      </c>
      <c r="G17" s="20">
        <f t="shared" ref="G17:M17" si="7">IF(AND(G16&lt;4,G16&gt;0),1,ROUNDUP(G16*75%,0))</f>
        <v>0</v>
      </c>
      <c r="H17" s="20">
        <f t="shared" si="7"/>
        <v>0</v>
      </c>
      <c r="I17" s="20">
        <v>1</v>
      </c>
      <c r="J17" s="20">
        <f t="shared" si="7"/>
        <v>0</v>
      </c>
      <c r="K17" s="20">
        <f t="shared" si="7"/>
        <v>38</v>
      </c>
      <c r="L17" s="20">
        <f t="shared" si="7"/>
        <v>0</v>
      </c>
      <c r="M17" s="20">
        <f t="shared" si="7"/>
        <v>0</v>
      </c>
      <c r="N17" s="20">
        <v>2</v>
      </c>
      <c r="O17" s="20">
        <v>2</v>
      </c>
      <c r="P17" s="20">
        <f>IF(AND(P16&lt;4,P16&gt;0),1,ROUNDUP(P16*75%,0))</f>
        <v>4</v>
      </c>
      <c r="Q17" s="20">
        <f>SUM(F17:P17)</f>
        <v>47</v>
      </c>
    </row>
    <row r="18" spans="1:17" x14ac:dyDescent="0.25">
      <c r="A18" s="3" t="s">
        <v>33</v>
      </c>
      <c r="B18" s="3" t="s">
        <v>18</v>
      </c>
      <c r="C18" s="16"/>
      <c r="D18" s="4">
        <v>0.25</v>
      </c>
      <c r="E18" s="31"/>
      <c r="F18" s="21">
        <f>F16-F17</f>
        <v>0</v>
      </c>
      <c r="G18" s="21">
        <f t="shared" ref="G18:O18" si="8">G16-G17</f>
        <v>0</v>
      </c>
      <c r="H18" s="21">
        <f t="shared" si="8"/>
        <v>0</v>
      </c>
      <c r="I18" s="21">
        <v>0</v>
      </c>
      <c r="J18" s="21">
        <f t="shared" si="8"/>
        <v>0</v>
      </c>
      <c r="K18" s="21">
        <f t="shared" si="8"/>
        <v>12</v>
      </c>
      <c r="L18" s="21">
        <f t="shared" si="8"/>
        <v>0</v>
      </c>
      <c r="M18" s="21">
        <f t="shared" si="8"/>
        <v>0</v>
      </c>
      <c r="N18" s="21">
        <f t="shared" si="8"/>
        <v>0</v>
      </c>
      <c r="O18" s="21">
        <f t="shared" si="8"/>
        <v>1</v>
      </c>
      <c r="P18" s="21">
        <f>P16-P17</f>
        <v>1</v>
      </c>
      <c r="Q18" s="21">
        <f>SUM(F18:P18)</f>
        <v>14</v>
      </c>
    </row>
    <row r="19" spans="1:17" ht="132" x14ac:dyDescent="0.25">
      <c r="A19" s="11">
        <v>1</v>
      </c>
      <c r="B19" s="11" t="s">
        <v>17</v>
      </c>
      <c r="C19" s="17" t="s">
        <v>2</v>
      </c>
      <c r="D19" s="41">
        <v>1075959</v>
      </c>
      <c r="E19" s="42" t="s">
        <v>44</v>
      </c>
      <c r="F19" s="19">
        <v>8</v>
      </c>
      <c r="G19" s="8">
        <v>1</v>
      </c>
      <c r="H19" s="8">
        <v>1</v>
      </c>
      <c r="I19" s="8">
        <v>1</v>
      </c>
      <c r="J19" s="8">
        <v>8</v>
      </c>
      <c r="K19" s="8">
        <v>25</v>
      </c>
      <c r="L19" s="8">
        <v>3</v>
      </c>
      <c r="M19" s="8">
        <v>15</v>
      </c>
      <c r="N19" s="8">
        <v>2</v>
      </c>
      <c r="O19" s="8">
        <v>74</v>
      </c>
      <c r="P19" s="69">
        <v>13</v>
      </c>
      <c r="Q19" s="8">
        <f t="shared" si="6"/>
        <v>151</v>
      </c>
    </row>
    <row r="20" spans="1:17" x14ac:dyDescent="0.25">
      <c r="A20" s="12" t="s">
        <v>33</v>
      </c>
      <c r="B20" s="12" t="s">
        <v>19</v>
      </c>
      <c r="C20" s="18"/>
      <c r="D20" s="28" t="s">
        <v>11</v>
      </c>
      <c r="E20" s="32"/>
      <c r="F20" s="22">
        <f>F19</f>
        <v>8</v>
      </c>
      <c r="G20" s="9">
        <f t="shared" ref="G20:G26" si="9">G19</f>
        <v>1</v>
      </c>
      <c r="H20" s="9">
        <f t="shared" ref="H20:H26" si="10">H19</f>
        <v>1</v>
      </c>
      <c r="I20" s="9">
        <f t="shared" ref="I20:I26" si="11">I19</f>
        <v>1</v>
      </c>
      <c r="J20" s="9">
        <f t="shared" ref="J20:J26" si="12">J19</f>
        <v>8</v>
      </c>
      <c r="K20" s="9">
        <f t="shared" ref="K20:K26" si="13">K19</f>
        <v>25</v>
      </c>
      <c r="L20" s="9">
        <f t="shared" ref="L20:L26" si="14">L19</f>
        <v>3</v>
      </c>
      <c r="M20" s="9">
        <f t="shared" ref="M20:M26" si="15">M19</f>
        <v>15</v>
      </c>
      <c r="N20" s="9">
        <f t="shared" ref="N20:N26" si="16">N19</f>
        <v>2</v>
      </c>
      <c r="O20" s="9">
        <f t="shared" ref="O20:O26" si="17">O19</f>
        <v>74</v>
      </c>
      <c r="P20" s="9">
        <v>13</v>
      </c>
      <c r="Q20" s="9">
        <f t="shared" ref="Q20:Q26" si="18">SUM(F20:P20)</f>
        <v>151</v>
      </c>
    </row>
    <row r="21" spans="1:17" ht="144" x14ac:dyDescent="0.25">
      <c r="A21" s="11">
        <v>1</v>
      </c>
      <c r="B21" s="11" t="s">
        <v>18</v>
      </c>
      <c r="C21" s="17" t="s">
        <v>2</v>
      </c>
      <c r="D21" s="29">
        <v>1075960</v>
      </c>
      <c r="E21" s="42" t="s">
        <v>45</v>
      </c>
      <c r="F21" s="19">
        <v>8</v>
      </c>
      <c r="G21" s="8">
        <v>0</v>
      </c>
      <c r="H21" s="8">
        <v>1</v>
      </c>
      <c r="I21" s="8">
        <v>0</v>
      </c>
      <c r="J21" s="8">
        <v>0</v>
      </c>
      <c r="K21" s="8">
        <v>25</v>
      </c>
      <c r="L21" s="8">
        <v>3</v>
      </c>
      <c r="M21" s="8">
        <v>150</v>
      </c>
      <c r="N21" s="8">
        <v>2</v>
      </c>
      <c r="O21" s="8">
        <v>24</v>
      </c>
      <c r="P21" s="69">
        <v>21</v>
      </c>
      <c r="Q21" s="8">
        <f t="shared" si="18"/>
        <v>234</v>
      </c>
    </row>
    <row r="22" spans="1:17" x14ac:dyDescent="0.25">
      <c r="A22" s="12" t="s">
        <v>33</v>
      </c>
      <c r="B22" s="12" t="s">
        <v>20</v>
      </c>
      <c r="C22" s="18"/>
      <c r="D22" s="28" t="s">
        <v>11</v>
      </c>
      <c r="E22" s="32"/>
      <c r="F22" s="22">
        <f>F21</f>
        <v>8</v>
      </c>
      <c r="G22" s="9">
        <f t="shared" si="9"/>
        <v>0</v>
      </c>
      <c r="H22" s="9">
        <f t="shared" si="10"/>
        <v>1</v>
      </c>
      <c r="I22" s="9">
        <f t="shared" si="11"/>
        <v>0</v>
      </c>
      <c r="J22" s="9">
        <f t="shared" si="12"/>
        <v>0</v>
      </c>
      <c r="K22" s="9">
        <f t="shared" si="13"/>
        <v>25</v>
      </c>
      <c r="L22" s="9">
        <f t="shared" si="14"/>
        <v>3</v>
      </c>
      <c r="M22" s="9">
        <f t="shared" si="15"/>
        <v>150</v>
      </c>
      <c r="N22" s="9">
        <f t="shared" si="16"/>
        <v>2</v>
      </c>
      <c r="O22" s="9">
        <f t="shared" si="17"/>
        <v>24</v>
      </c>
      <c r="P22" s="9">
        <v>21</v>
      </c>
      <c r="Q22" s="9">
        <f t="shared" si="18"/>
        <v>234</v>
      </c>
    </row>
    <row r="23" spans="1:17" ht="96" x14ac:dyDescent="0.25">
      <c r="A23" s="11">
        <v>1</v>
      </c>
      <c r="B23" s="11" t="s">
        <v>19</v>
      </c>
      <c r="C23" s="17" t="s">
        <v>2</v>
      </c>
      <c r="D23" s="41">
        <v>1075962</v>
      </c>
      <c r="E23" s="42" t="s">
        <v>46</v>
      </c>
      <c r="F23" s="19">
        <v>0</v>
      </c>
      <c r="G23" s="8">
        <v>0</v>
      </c>
      <c r="H23" s="8">
        <v>1</v>
      </c>
      <c r="I23" s="8">
        <v>0</v>
      </c>
      <c r="J23" s="8">
        <v>0</v>
      </c>
      <c r="K23" s="8">
        <v>25</v>
      </c>
      <c r="L23" s="8">
        <v>0</v>
      </c>
      <c r="M23" s="8">
        <v>0</v>
      </c>
      <c r="N23" s="8">
        <v>2</v>
      </c>
      <c r="O23" s="8">
        <v>120</v>
      </c>
      <c r="P23" s="69">
        <v>14</v>
      </c>
      <c r="Q23" s="8">
        <f t="shared" si="18"/>
        <v>162</v>
      </c>
    </row>
    <row r="24" spans="1:17" x14ac:dyDescent="0.25">
      <c r="A24" s="12" t="s">
        <v>33</v>
      </c>
      <c r="B24" s="12" t="s">
        <v>21</v>
      </c>
      <c r="C24" s="18"/>
      <c r="D24" s="28" t="s">
        <v>11</v>
      </c>
      <c r="E24" s="32"/>
      <c r="F24" s="22">
        <f>F23</f>
        <v>0</v>
      </c>
      <c r="G24" s="9">
        <f t="shared" si="9"/>
        <v>0</v>
      </c>
      <c r="H24" s="9">
        <f t="shared" si="10"/>
        <v>1</v>
      </c>
      <c r="I24" s="9">
        <f t="shared" si="11"/>
        <v>0</v>
      </c>
      <c r="J24" s="9">
        <f t="shared" si="12"/>
        <v>0</v>
      </c>
      <c r="K24" s="9">
        <f t="shared" si="13"/>
        <v>25</v>
      </c>
      <c r="L24" s="9">
        <f t="shared" si="14"/>
        <v>0</v>
      </c>
      <c r="M24" s="9">
        <f t="shared" si="15"/>
        <v>0</v>
      </c>
      <c r="N24" s="9">
        <f t="shared" si="16"/>
        <v>2</v>
      </c>
      <c r="O24" s="9">
        <f t="shared" si="17"/>
        <v>120</v>
      </c>
      <c r="P24" s="9">
        <v>14</v>
      </c>
      <c r="Q24" s="9">
        <f t="shared" si="18"/>
        <v>162</v>
      </c>
    </row>
    <row r="25" spans="1:17" ht="96" x14ac:dyDescent="0.25">
      <c r="A25" s="11">
        <v>1</v>
      </c>
      <c r="B25" s="11" t="s">
        <v>20</v>
      </c>
      <c r="C25" s="17" t="s">
        <v>2</v>
      </c>
      <c r="D25" s="41">
        <v>1075963</v>
      </c>
      <c r="E25" s="42" t="s">
        <v>47</v>
      </c>
      <c r="F25" s="19">
        <v>0</v>
      </c>
      <c r="G25" s="8">
        <v>1</v>
      </c>
      <c r="H25" s="8">
        <v>1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2</v>
      </c>
      <c r="O25" s="8">
        <v>3</v>
      </c>
      <c r="P25" s="69">
        <v>1</v>
      </c>
      <c r="Q25" s="8">
        <f t="shared" si="18"/>
        <v>8</v>
      </c>
    </row>
    <row r="26" spans="1:17" x14ac:dyDescent="0.25">
      <c r="A26" s="12" t="s">
        <v>33</v>
      </c>
      <c r="B26" s="12" t="s">
        <v>34</v>
      </c>
      <c r="C26" s="18"/>
      <c r="D26" s="28" t="s">
        <v>11</v>
      </c>
      <c r="E26" s="32"/>
      <c r="F26" s="22">
        <f>F25</f>
        <v>0</v>
      </c>
      <c r="G26" s="9">
        <f t="shared" si="9"/>
        <v>1</v>
      </c>
      <c r="H26" s="9">
        <f t="shared" si="10"/>
        <v>1</v>
      </c>
      <c r="I26" s="9">
        <f t="shared" si="11"/>
        <v>0</v>
      </c>
      <c r="J26" s="9">
        <f t="shared" si="12"/>
        <v>0</v>
      </c>
      <c r="K26" s="9">
        <f t="shared" si="13"/>
        <v>0</v>
      </c>
      <c r="L26" s="9">
        <f t="shared" si="14"/>
        <v>0</v>
      </c>
      <c r="M26" s="9">
        <f t="shared" si="15"/>
        <v>0</v>
      </c>
      <c r="N26" s="9">
        <f t="shared" si="16"/>
        <v>2</v>
      </c>
      <c r="O26" s="9">
        <f t="shared" si="17"/>
        <v>3</v>
      </c>
      <c r="P26" s="9">
        <v>1</v>
      </c>
      <c r="Q26" s="9">
        <f t="shared" si="18"/>
        <v>8</v>
      </c>
    </row>
    <row r="27" spans="1:17" ht="60" x14ac:dyDescent="0.25">
      <c r="A27" s="10">
        <v>1</v>
      </c>
      <c r="B27" s="10" t="s">
        <v>21</v>
      </c>
      <c r="C27" s="14" t="s">
        <v>2</v>
      </c>
      <c r="D27" s="41">
        <v>1085475</v>
      </c>
      <c r="E27" s="42" t="s">
        <v>48</v>
      </c>
      <c r="F27" s="19">
        <v>0</v>
      </c>
      <c r="G27" s="8">
        <v>0</v>
      </c>
      <c r="H27" s="8">
        <v>0</v>
      </c>
      <c r="I27" s="8">
        <v>1</v>
      </c>
      <c r="J27" s="8">
        <v>0</v>
      </c>
      <c r="K27" s="8">
        <v>0</v>
      </c>
      <c r="L27" s="8">
        <v>0</v>
      </c>
      <c r="M27" s="8">
        <v>5</v>
      </c>
      <c r="N27" s="8">
        <v>2</v>
      </c>
      <c r="O27" s="8">
        <v>3</v>
      </c>
      <c r="P27" s="69">
        <v>1</v>
      </c>
      <c r="Q27" s="8">
        <f t="shared" ref="Q27:Q31" si="19">SUM(F27:P27)</f>
        <v>12</v>
      </c>
    </row>
    <row r="28" spans="1:17" s="66" customFormat="1" x14ac:dyDescent="0.25">
      <c r="A28" s="59" t="s">
        <v>33</v>
      </c>
      <c r="B28" s="59" t="s">
        <v>35</v>
      </c>
      <c r="C28" s="64"/>
      <c r="D28" s="60" t="s">
        <v>11</v>
      </c>
      <c r="E28" s="61"/>
      <c r="F28" s="65">
        <f>IF(AND(F27&lt;4,F27&gt;0),1,ROUNDUP(F27*75%,0))</f>
        <v>0</v>
      </c>
      <c r="G28" s="65">
        <f t="shared" ref="G28:L28" si="20">IF(AND(G27&lt;4,G27&gt;0),1,ROUNDUP(G27*75%,0))</f>
        <v>0</v>
      </c>
      <c r="H28" s="65">
        <f t="shared" si="20"/>
        <v>0</v>
      </c>
      <c r="I28" s="65">
        <f t="shared" si="20"/>
        <v>1</v>
      </c>
      <c r="J28" s="65">
        <f t="shared" si="20"/>
        <v>0</v>
      </c>
      <c r="K28" s="65">
        <f t="shared" si="20"/>
        <v>0</v>
      </c>
      <c r="L28" s="65">
        <f t="shared" si="20"/>
        <v>0</v>
      </c>
      <c r="M28" s="65">
        <f>M27</f>
        <v>5</v>
      </c>
      <c r="N28" s="65">
        <f>N27</f>
        <v>2</v>
      </c>
      <c r="O28" s="65">
        <f>O27</f>
        <v>3</v>
      </c>
      <c r="P28" s="65">
        <v>1</v>
      </c>
      <c r="Q28" s="65">
        <f>Q27</f>
        <v>12</v>
      </c>
    </row>
    <row r="29" spans="1:17" ht="60" x14ac:dyDescent="0.25">
      <c r="A29" s="10">
        <v>1</v>
      </c>
      <c r="B29" s="10" t="s">
        <v>34</v>
      </c>
      <c r="C29" s="14" t="s">
        <v>2</v>
      </c>
      <c r="D29" s="41">
        <v>1085474</v>
      </c>
      <c r="E29" s="42" t="s">
        <v>49</v>
      </c>
      <c r="F29" s="19">
        <v>0</v>
      </c>
      <c r="G29" s="8">
        <v>0</v>
      </c>
      <c r="H29" s="8">
        <v>0</v>
      </c>
      <c r="I29" s="8">
        <v>1</v>
      </c>
      <c r="J29" s="8">
        <v>0</v>
      </c>
      <c r="K29" s="8">
        <v>0</v>
      </c>
      <c r="L29" s="8">
        <v>0</v>
      </c>
      <c r="M29" s="8">
        <v>6</v>
      </c>
      <c r="N29" s="8">
        <v>2</v>
      </c>
      <c r="O29" s="8">
        <v>3</v>
      </c>
      <c r="P29" s="69">
        <v>1</v>
      </c>
      <c r="Q29" s="8">
        <f t="shared" si="19"/>
        <v>13</v>
      </c>
    </row>
    <row r="30" spans="1:17" s="66" customFormat="1" x14ac:dyDescent="0.25">
      <c r="A30" s="59"/>
      <c r="B30" s="59" t="s">
        <v>36</v>
      </c>
      <c r="C30" s="64"/>
      <c r="D30" s="60" t="s">
        <v>11</v>
      </c>
      <c r="E30" s="61"/>
      <c r="F30" s="65">
        <v>0</v>
      </c>
      <c r="G30" s="65">
        <v>0</v>
      </c>
      <c r="H30" s="65">
        <v>0</v>
      </c>
      <c r="I30" s="65">
        <v>1</v>
      </c>
      <c r="J30" s="65">
        <v>0</v>
      </c>
      <c r="K30" s="65">
        <v>0</v>
      </c>
      <c r="L30" s="65">
        <v>0</v>
      </c>
      <c r="M30" s="65">
        <v>6</v>
      </c>
      <c r="N30" s="65">
        <v>2</v>
      </c>
      <c r="O30" s="65">
        <v>3</v>
      </c>
      <c r="P30" s="65">
        <v>1</v>
      </c>
      <c r="Q30" s="65">
        <v>13</v>
      </c>
    </row>
    <row r="31" spans="1:17" ht="60" x14ac:dyDescent="0.25">
      <c r="A31" s="10">
        <v>1</v>
      </c>
      <c r="B31" s="10" t="s">
        <v>35</v>
      </c>
      <c r="C31" s="14" t="s">
        <v>2</v>
      </c>
      <c r="D31" s="41">
        <v>1085477</v>
      </c>
      <c r="E31" s="42" t="s">
        <v>50</v>
      </c>
      <c r="F31" s="19">
        <v>0</v>
      </c>
      <c r="G31" s="8">
        <v>1</v>
      </c>
      <c r="H31" s="8">
        <v>0</v>
      </c>
      <c r="I31" s="8">
        <v>0</v>
      </c>
      <c r="J31" s="8">
        <v>0</v>
      </c>
      <c r="K31" s="8">
        <v>25</v>
      </c>
      <c r="L31" s="8">
        <v>0</v>
      </c>
      <c r="M31" s="8">
        <v>5</v>
      </c>
      <c r="N31" s="8">
        <v>2</v>
      </c>
      <c r="O31" s="8">
        <v>3</v>
      </c>
      <c r="P31" s="69">
        <v>3</v>
      </c>
      <c r="Q31" s="8">
        <f t="shared" si="19"/>
        <v>39</v>
      </c>
    </row>
    <row r="32" spans="1:17" ht="21.75" customHeight="1" x14ac:dyDescent="0.25">
      <c r="A32" s="1" t="s">
        <v>33</v>
      </c>
      <c r="B32" s="1" t="s">
        <v>37</v>
      </c>
      <c r="C32" s="15"/>
      <c r="D32" s="2">
        <v>0.75</v>
      </c>
      <c r="E32" s="30"/>
      <c r="F32" s="20">
        <f>IF(AND(F31&lt;4,F31&gt;0),1,ROUNDUP(F31*75%,0))</f>
        <v>0</v>
      </c>
      <c r="G32" s="20">
        <f t="shared" ref="G32:M32" si="21">IF(AND(G31&lt;4,G31&gt;0),1,ROUNDUP(G31*75%,0))</f>
        <v>1</v>
      </c>
      <c r="H32" s="20">
        <f t="shared" si="21"/>
        <v>0</v>
      </c>
      <c r="I32" s="20">
        <v>0</v>
      </c>
      <c r="J32" s="20">
        <f t="shared" si="21"/>
        <v>0</v>
      </c>
      <c r="K32" s="20">
        <f>IF(AND(K31&lt;4,K31&gt;0),1,ROUNDUP(K31*75%,0))</f>
        <v>19</v>
      </c>
      <c r="L32" s="20">
        <f t="shared" si="21"/>
        <v>0</v>
      </c>
      <c r="M32" s="20">
        <f t="shared" si="21"/>
        <v>4</v>
      </c>
      <c r="N32" s="20">
        <v>2</v>
      </c>
      <c r="O32" s="20">
        <v>2</v>
      </c>
      <c r="P32" s="20">
        <v>2</v>
      </c>
      <c r="Q32" s="20">
        <f>SUM(F32:P32)</f>
        <v>30</v>
      </c>
    </row>
    <row r="33" spans="1:18" ht="21" customHeight="1" x14ac:dyDescent="0.25">
      <c r="A33" s="50" t="s">
        <v>33</v>
      </c>
      <c r="B33" s="50" t="s">
        <v>54</v>
      </c>
      <c r="C33" s="51"/>
      <c r="D33" s="52">
        <v>0.25</v>
      </c>
      <c r="E33" s="53"/>
      <c r="F33" s="54">
        <f>F31-F32</f>
        <v>0</v>
      </c>
      <c r="G33" s="54">
        <f t="shared" ref="G33:M33" si="22">G31-G32</f>
        <v>0</v>
      </c>
      <c r="H33" s="54">
        <f t="shared" si="22"/>
        <v>0</v>
      </c>
      <c r="I33" s="54">
        <v>0</v>
      </c>
      <c r="J33" s="54">
        <f t="shared" si="22"/>
        <v>0</v>
      </c>
      <c r="K33" s="54">
        <f t="shared" si="22"/>
        <v>6</v>
      </c>
      <c r="L33" s="54">
        <f t="shared" si="22"/>
        <v>0</v>
      </c>
      <c r="M33" s="54">
        <f t="shared" si="22"/>
        <v>1</v>
      </c>
      <c r="N33" s="54">
        <v>0</v>
      </c>
      <c r="O33" s="54">
        <f>O31-O32</f>
        <v>1</v>
      </c>
      <c r="P33" s="54">
        <v>1</v>
      </c>
      <c r="Q33" s="54">
        <f>SUM(F33:P33)</f>
        <v>9</v>
      </c>
    </row>
    <row r="34" spans="1:18" s="49" customFormat="1" ht="21" customHeight="1" x14ac:dyDescent="0.25">
      <c r="A34" s="46"/>
      <c r="B34" s="46"/>
      <c r="C34" s="46"/>
      <c r="D34" s="47" t="s">
        <v>53</v>
      </c>
      <c r="E34" s="48"/>
      <c r="F34" s="45">
        <f>+F31+F29+F27+F25+F23++F21+F19+F16+F14+F12+F10+F8+F5+F3</f>
        <v>21</v>
      </c>
      <c r="G34" s="45">
        <f>+G31+G27+G25+G23+G21+G19+G16+G14+G12+G10+G8+G5+G3+G29</f>
        <v>4</v>
      </c>
      <c r="H34" s="45">
        <f>+H31+H29+H27+H25+H23++H21+H19+H16+H14+H12+H10+H8+H5+H3</f>
        <v>7</v>
      </c>
      <c r="I34" s="45">
        <f>+I31+I29+I27+I25+I23+I21+I19+I16+I14+I12+I10+I8+I5+I3</f>
        <v>14</v>
      </c>
      <c r="J34" s="45">
        <f>+J31+J29+J27+J25+J23+J21+J19+J16+J14+J12+J10+J8+J5+J3</f>
        <v>16</v>
      </c>
      <c r="K34" s="45">
        <f>++K31+K29+K27+K25+K23+K21+K19+K16+K14+K12+K10+K8+K5+K3</f>
        <v>300</v>
      </c>
      <c r="L34" s="45">
        <f>+L31+L29+L27+L25+L23+L21+L19+L16+L14+L12+L10+L8+L5+L3</f>
        <v>9</v>
      </c>
      <c r="M34" s="45">
        <f>+M31+M29+M27+M25+M23+M21+M19+M16+M14+M12+M10+M8+M5+M3</f>
        <v>196</v>
      </c>
      <c r="N34" s="45">
        <f>+N31+N29+N27+N25+N23+N21+N19+N16+N14+N12+N10+N8+N5+N3</f>
        <v>28</v>
      </c>
      <c r="O34" s="45">
        <f>+O31+O29+O27+O25+O23+O21+O19+O16+O14+O12+O10+O8+O5+O3</f>
        <v>327</v>
      </c>
      <c r="P34" s="45">
        <f>+P31+P29+P27+P25+P23+P21+P19+P16+P10+P12+P14+P8+P5+P3</f>
        <v>87</v>
      </c>
      <c r="Q34" s="45">
        <f>+Q31+Q29+Q27+Q25+Q23+Q21+Q19+Q16+Q14+Q12+Q10+Q8+Q5+Q3</f>
        <v>1009</v>
      </c>
    </row>
    <row r="35" spans="1:18" s="56" customFormat="1" ht="21" customHeight="1" x14ac:dyDescent="0.25">
      <c r="A35" s="1"/>
      <c r="B35" s="1"/>
      <c r="C35" s="1"/>
      <c r="D35" s="2">
        <v>0.75</v>
      </c>
      <c r="E35" s="30"/>
      <c r="F35" s="55">
        <f>+F32+F17+F6</f>
        <v>0</v>
      </c>
      <c r="G35" s="55">
        <f>+G32+G17+G6</f>
        <v>1</v>
      </c>
      <c r="H35" s="55">
        <f>+H32+H17:H17+H6</f>
        <v>0</v>
      </c>
      <c r="I35" s="55">
        <f t="shared" ref="I35:P36" si="23">+I32+I17+I6</f>
        <v>3</v>
      </c>
      <c r="J35" s="55">
        <f t="shared" si="23"/>
        <v>0</v>
      </c>
      <c r="K35" s="55">
        <f t="shared" si="23"/>
        <v>95</v>
      </c>
      <c r="L35" s="55">
        <f t="shared" si="23"/>
        <v>0</v>
      </c>
      <c r="M35" s="55">
        <f t="shared" si="23"/>
        <v>4</v>
      </c>
      <c r="N35" s="55">
        <f t="shared" si="23"/>
        <v>6</v>
      </c>
      <c r="O35" s="55">
        <f t="shared" si="23"/>
        <v>6</v>
      </c>
      <c r="P35" s="55">
        <f t="shared" si="23"/>
        <v>10</v>
      </c>
      <c r="Q35" s="55">
        <f>+Q17+Q6+Q32</f>
        <v>125</v>
      </c>
      <c r="R35" s="56">
        <f>SUM(F35:P35)</f>
        <v>125</v>
      </c>
    </row>
    <row r="36" spans="1:18" s="58" customFormat="1" ht="21" customHeight="1" x14ac:dyDescent="0.25">
      <c r="A36" s="3"/>
      <c r="B36" s="3"/>
      <c r="C36" s="3"/>
      <c r="D36" s="4">
        <v>0.25</v>
      </c>
      <c r="E36" s="31"/>
      <c r="F36" s="57">
        <f>+F33+F18+F7</f>
        <v>0</v>
      </c>
      <c r="G36" s="57">
        <f>+G33+G18+G7</f>
        <v>0</v>
      </c>
      <c r="H36" s="57">
        <f>+H33+H18+H7</f>
        <v>0</v>
      </c>
      <c r="I36" s="57">
        <f t="shared" si="23"/>
        <v>0</v>
      </c>
      <c r="J36" s="57">
        <f t="shared" si="23"/>
        <v>0</v>
      </c>
      <c r="K36" s="57">
        <f t="shared" si="23"/>
        <v>30</v>
      </c>
      <c r="L36" s="57">
        <f t="shared" si="23"/>
        <v>0</v>
      </c>
      <c r="M36" s="57">
        <f t="shared" si="23"/>
        <v>1</v>
      </c>
      <c r="N36" s="57">
        <f t="shared" si="23"/>
        <v>0</v>
      </c>
      <c r="O36" s="57">
        <f t="shared" si="23"/>
        <v>3</v>
      </c>
      <c r="P36" s="57">
        <f t="shared" si="23"/>
        <v>3</v>
      </c>
      <c r="Q36" s="57">
        <f>+Q33+Q18+Q7</f>
        <v>37</v>
      </c>
      <c r="R36" s="58">
        <f>SUM(F36:P36)</f>
        <v>37</v>
      </c>
    </row>
    <row r="37" spans="1:18" s="63" customFormat="1" ht="21" customHeight="1" x14ac:dyDescent="0.25">
      <c r="A37" s="59"/>
      <c r="B37" s="59"/>
      <c r="C37" s="59"/>
      <c r="D37" s="60" t="s">
        <v>11</v>
      </c>
      <c r="E37" s="61"/>
      <c r="F37" s="62">
        <f>+F26+F24+F22+F20+F13+F11+F4+F28+F30+F15+F9</f>
        <v>21</v>
      </c>
      <c r="G37" s="62">
        <f>+G26+G24+G22+G20+G4+G13+G11+G28+G30+G15+G9</f>
        <v>3</v>
      </c>
      <c r="H37" s="62">
        <f t="shared" ref="H37:O37" si="24">+H26+H24+H22+H20+H13+H11+H4+H28+H30+H15+H9</f>
        <v>7</v>
      </c>
      <c r="I37" s="62">
        <f t="shared" si="24"/>
        <v>11</v>
      </c>
      <c r="J37" s="62">
        <f t="shared" si="24"/>
        <v>16</v>
      </c>
      <c r="K37" s="62">
        <f t="shared" si="24"/>
        <v>175</v>
      </c>
      <c r="L37" s="62">
        <f t="shared" si="24"/>
        <v>9</v>
      </c>
      <c r="M37" s="62">
        <f t="shared" si="24"/>
        <v>191</v>
      </c>
      <c r="N37" s="62">
        <f t="shared" si="24"/>
        <v>22</v>
      </c>
      <c r="O37" s="62">
        <f t="shared" si="24"/>
        <v>318</v>
      </c>
      <c r="P37" s="62">
        <f>+P28+P26+P24+P22+P20+P13+P11+P4+P30+P15+P9</f>
        <v>74</v>
      </c>
      <c r="Q37" s="62">
        <f>+Q26+Q24+Q22+Q20+Q13+Q11+Q4+Q28+Q30+Q15+Q9</f>
        <v>847</v>
      </c>
      <c r="R37" s="63">
        <f>SUM(F37:P37)</f>
        <v>847</v>
      </c>
    </row>
    <row r="38" spans="1:18" x14ac:dyDescent="0.25">
      <c r="Q38" s="33">
        <f>SUM(Q35:Q37)</f>
        <v>1009</v>
      </c>
    </row>
  </sheetData>
  <sortState ref="A25:L42">
    <sortCondition ref="B25:B42"/>
  </sortState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Q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page 1</vt:lpstr>
      <vt:lpstr>Plan1</vt:lpstr>
      <vt:lpstr>'page 1'!Area_de_impressao</vt:lpstr>
      <vt:lpstr>'page 1'!Titulos_de_impressao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Reila Rosa Medeiros Gomes</cp:lastModifiedBy>
  <cp:lastPrinted>2021-06-10T13:07:24Z</cp:lastPrinted>
  <dcterms:created xsi:type="dcterms:W3CDTF">2021-04-05T14:36:39Z</dcterms:created>
  <dcterms:modified xsi:type="dcterms:W3CDTF">2021-09-08T19:50:42Z</dcterms:modified>
</cp:coreProperties>
</file>